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420" activeTab="0"/>
  </bookViews>
  <sheets>
    <sheet name="Variances" sheetId="1" r:id="rId1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<sst xmlns="http://schemas.openxmlformats.org/spreadsheetml/2006/main" count="33" uniqueCount="29">
  <si>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</si>
  <si>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</si>
  <si>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</si>
  <si>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</si>
  <si>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</si>
  <si>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</si>
  <si>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</si>
  <si>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</si>
  <si>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</si>
  <si>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</si>
  <si>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</si>
  <si>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</si>
  <si>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</si>
  <si>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</si>
  <si>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r>
      <t xml:space="preserve">Insert figures from Section 1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</si>
  <si>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</si>
  <si>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</si>
  <si>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</si>
  <si>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</si>
  <si>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</si>
  <si>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</si>
  <si>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</si>
  <si>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</si>
  <si>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</si>
  <si>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</si>
  <si>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</si>
  <si>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2019/20</t>
  </si>
  <si>
    <t>Paying off PWLB loan at £33k/yr</t>
  </si>
  <si>
    <t>CIL income see attached EMR report.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</si>
</sst>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14</xdr:row>
      <xdr:rowOff>0</xdr:rowOff>
    </xdr:from>
    <xdr:to>
      <xdr:col>13</xdr:col>
      <xdr:colOff>5514975</xdr:colOff>
      <xdr:row>14</xdr:row>
      <xdr:rowOff>2876550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4505325"/>
          <a:ext cx="55149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5514975</xdr:colOff>
      <xdr:row>20</xdr:row>
      <xdr:rowOff>3362325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8610600"/>
          <a:ext cx="55149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D22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9"/>
    </row>
    <row r="2" spans="1:13" ht="15.75">
      <c r="A2" s="29" t="s">
        <v>19</v>
      </c>
      <c r="B2" s="24"/>
      <c r="C2" s="32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1"/>
      <c r="L3" s="9"/>
    </row>
    <row r="4" ht="14.25">
      <c r="A4" s="1" t="s">
        <v>14</v>
      </c>
    </row>
    <row r="5" spans="1:13" ht="83.25" customHeight="1">
      <c r="A5" s="43" t="s">
        <v>25</v>
      </c>
      <c r="B5" s="44"/>
      <c r="C5" s="44"/>
      <c r="D5" s="44"/>
      <c r="E5" s="44"/>
      <c r="F5" s="44"/>
      <c r="G5" s="44"/>
      <c r="H5" s="44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3" t="s">
        <v>15</v>
      </c>
      <c r="E8" s="27"/>
      <c r="F8" s="33" t="s">
        <v>26</v>
      </c>
      <c r="G8" s="33" t="s">
        <v>0</v>
      </c>
      <c r="H8" s="33" t="s">
        <v>0</v>
      </c>
      <c r="I8" s="33"/>
      <c r="J8" s="33"/>
      <c r="K8" s="33"/>
      <c r="L8" s="34" t="s">
        <v>17</v>
      </c>
      <c r="M8" s="10" t="s">
        <v>10</v>
      </c>
      <c r="N8" s="35" t="s">
        <v>24</v>
      </c>
    </row>
    <row r="9" spans="4:14" ht="15">
      <c r="D9" s="33" t="s">
        <v>1</v>
      </c>
      <c r="E9" s="27"/>
      <c r="F9" s="33" t="s">
        <v>1</v>
      </c>
      <c r="G9" s="33" t="s">
        <v>1</v>
      </c>
      <c r="H9" s="33" t="s">
        <v>16</v>
      </c>
      <c r="I9" s="33"/>
      <c r="J9" s="33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39" t="s">
        <v>2</v>
      </c>
      <c r="B11" s="39"/>
      <c r="C11" s="39"/>
      <c r="D11" s="8">
        <v>161588</v>
      </c>
      <c r="F11" s="8">
        <v>267184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0" t="s">
        <v>22</v>
      </c>
      <c r="B13" s="41"/>
      <c r="C13" s="42"/>
      <c r="D13" s="8">
        <v>117837</v>
      </c>
      <c r="F13" s="8">
        <v>131034</v>
      </c>
      <c r="G13" s="5">
        <f>F13-D13</f>
        <v>13197</v>
      </c>
      <c r="H13" s="6">
        <f>IF((D13&gt;F13),(D13-F13)/D13,IF(D13&lt;F13,-(D13-F13)/D13,IF(D13=F13,0)))</f>
        <v>0.11199368619364036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39.25" customHeight="1" thickBot="1">
      <c r="A15" s="36" t="s">
        <v>3</v>
      </c>
      <c r="B15" s="36"/>
      <c r="C15" s="36"/>
      <c r="D15" s="8">
        <v>191067</v>
      </c>
      <c r="F15" s="8">
        <v>151265</v>
      </c>
      <c r="G15" s="5">
        <f>F15-D15</f>
        <v>-39802</v>
      </c>
      <c r="H15" s="6">
        <f>IF((D15&gt;F15),(D15-F15)/D15,IF(D15&lt;F15,-(D15-F15)/D15,IF(D15=F15,0)))</f>
        <v>0.20831436093098232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36" t="s">
        <v>4</v>
      </c>
      <c r="B17" s="36"/>
      <c r="C17" s="36"/>
      <c r="D17" s="8">
        <v>61553</v>
      </c>
      <c r="F17" s="8">
        <v>64369</v>
      </c>
      <c r="G17" s="5">
        <f>F17-D17</f>
        <v>2816</v>
      </c>
      <c r="H17" s="6">
        <f>IF((D17&gt;F17),(D17-F17)/D17,IF(D17&lt;F17,-(D17-F17)/D17,IF(D17=F17,0)))</f>
        <v>0.04574919175344825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36" t="s">
        <v>7</v>
      </c>
      <c r="B19" s="36"/>
      <c r="C19" s="36"/>
      <c r="D19" s="8">
        <v>33457</v>
      </c>
      <c r="F19" s="8">
        <v>33457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70.75" customHeight="1" thickBot="1">
      <c r="A21" s="36" t="s">
        <v>23</v>
      </c>
      <c r="B21" s="36"/>
      <c r="C21" s="36"/>
      <c r="D21" s="8">
        <v>108298</v>
      </c>
      <c r="F21" s="8">
        <v>125833</v>
      </c>
      <c r="G21" s="5">
        <f>F21-D21</f>
        <v>17535</v>
      </c>
      <c r="H21" s="6">
        <f>IF((D21&gt;F21),(D21-F21)/D21,IF(D21&lt;F21,-(D21-F21)/D21,IF(D21=F21,0)))</f>
        <v>0.16191434744870634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267184</v>
      </c>
      <c r="F23" s="2">
        <f>F11+F13+F15-F17-F19-F21</f>
        <v>325824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28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36" t="s">
        <v>9</v>
      </c>
      <c r="B26" s="36"/>
      <c r="C26" s="36"/>
      <c r="D26" s="8">
        <v>252834</v>
      </c>
      <c r="F26" s="8">
        <v>287783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36" t="s">
        <v>8</v>
      </c>
      <c r="B28" s="36"/>
      <c r="C28" s="36"/>
      <c r="D28" s="8">
        <v>174045</v>
      </c>
      <c r="F28" s="8">
        <v>174303</v>
      </c>
      <c r="G28" s="5">
        <f>F28-D28</f>
        <v>258</v>
      </c>
      <c r="H28" s="6">
        <f>IF((D28&gt;F28),(D28-F28)/D28,IF(D28&lt;F28,-(D28-F28)/D28,IF(D28=F28,0)))</f>
        <v>0.0014823752477807464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36" t="s">
        <v>6</v>
      </c>
      <c r="B30" s="36"/>
      <c r="C30" s="36"/>
      <c r="D30" s="8">
        <v>49349</v>
      </c>
      <c r="F30" s="8">
        <v>16588</v>
      </c>
      <c r="G30" s="5">
        <f>F30-D30</f>
        <v>-32761</v>
      </c>
      <c r="H30" s="6">
        <f>IF((D30&gt;F30),(D30-F30)/D30,IF(D30&lt;F30,-(D30-F30)/D30,IF(D30=F30,0)))</f>
        <v>0.6638635028065412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IF(H30&lt;15%,"NO","YES")</f>
        <v>YES</v>
      </c>
      <c r="M30" s="10" t="s">
        <v>27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Broomfield Parish</cp:lastModifiedBy>
  <dcterms:created xsi:type="dcterms:W3CDTF">2012-07-11T10:01:28Z</dcterms:created>
  <dcterms:modified xsi:type="dcterms:W3CDTF">2021-01-22T13:29:44Z</dcterms:modified>
  <cp:category/>
  <cp:version/>
  <cp:contentType/>
  <cp:contentStatus/>
</cp:coreProperties>
</file>